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4820" windowHeight="15620" tabRatio="500"/>
    <workbookView xWindow="240" yWindow="240" windowWidth="24580" windowHeight="15380" tabRatio="500"/>
  </bookViews>
  <sheets>
    <sheet name="資源量比較" sheetId="1" r:id="rId1"/>
    <sheet name="グラフ化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1" i="1"/>
  <c r="F17" i="1"/>
  <c r="D6" i="2"/>
  <c r="D5" i="2"/>
  <c r="D4" i="2"/>
  <c r="D3" i="2"/>
  <c r="F32" i="1"/>
  <c r="K25" i="1"/>
  <c r="K10" i="1"/>
  <c r="B19" i="1"/>
  <c r="B17" i="1"/>
  <c r="B14" i="1"/>
</calcChain>
</file>

<file path=xl/sharedStrings.xml><?xml version="1.0" encoding="utf-8"?>
<sst xmlns="http://schemas.openxmlformats.org/spreadsheetml/2006/main" count="105" uniqueCount="86">
  <si>
    <t>J/cal</t>
    <phoneticPr fontId="1"/>
  </si>
  <si>
    <t>J</t>
  </si>
  <si>
    <t>J</t>
    <phoneticPr fontId="1"/>
  </si>
  <si>
    <t>ton-U</t>
    <phoneticPr fontId="1"/>
  </si>
  <si>
    <t>同上，核分裂エネルギー</t>
    <rPh sb="0" eb="2">
      <t>ドウジョウ</t>
    </rPh>
    <rPh sb="3" eb="6">
      <t>カクブンレツ</t>
    </rPh>
    <phoneticPr fontId="1"/>
  </si>
  <si>
    <t>同上，小出資料2004</t>
    <rPh sb="0" eb="2">
      <t>ドウジョウ</t>
    </rPh>
    <rPh sb="3" eb="5">
      <t>コイデ</t>
    </rPh>
    <rPh sb="5" eb="7">
      <t>シリョウ</t>
    </rPh>
    <phoneticPr fontId="1"/>
  </si>
  <si>
    <t>kcal</t>
    <phoneticPr fontId="1"/>
  </si>
  <si>
    <t>barrel</t>
    <phoneticPr fontId="1"/>
  </si>
  <si>
    <t>l/barrel</t>
    <phoneticPr fontId="1"/>
  </si>
  <si>
    <t>cal -&gt; J</t>
    <phoneticPr fontId="1"/>
  </si>
  <si>
    <t>http://www.paj.gr.jp/statis/kansan/</t>
  </si>
  <si>
    <t>バレル -&gt; ton (原油)</t>
    <rPh sb="12" eb="14">
      <t>ゲンユ</t>
    </rPh>
    <phoneticPr fontId="1"/>
  </si>
  <si>
    <t>t/barrel</t>
    <phoneticPr fontId="1"/>
  </si>
  <si>
    <t>原油発熱量</t>
    <rPh sb="2" eb="5">
      <t>ハツネツリョウ</t>
    </rPh>
    <phoneticPr fontId="1"/>
  </si>
  <si>
    <t>J/l</t>
    <phoneticPr fontId="1"/>
  </si>
  <si>
    <t>同上，発熱量</t>
    <rPh sb="0" eb="2">
      <t>ドウジョウ</t>
    </rPh>
    <rPh sb="3" eb="6">
      <t>ハツネツリョウ</t>
    </rPh>
    <phoneticPr fontId="1"/>
  </si>
  <si>
    <t>http://www.enecho.meti.go.jp/about/whitepaper/2015html/2-2-2.html</t>
  </si>
  <si>
    <t>ton</t>
    <phoneticPr fontId="1"/>
  </si>
  <si>
    <t>石炭発熱量</t>
    <rPh sb="0" eb="2">
      <t>セキタン</t>
    </rPh>
    <rPh sb="2" eb="5">
      <t>ハツネツリョウ</t>
    </rPh>
    <phoneticPr fontId="1"/>
  </si>
  <si>
    <t>J/kg</t>
    <phoneticPr fontId="1"/>
  </si>
  <si>
    <t>同上，単位変換</t>
    <rPh sb="0" eb="2">
      <t>ドウジョウ</t>
    </rPh>
    <rPh sb="3" eb="5">
      <t>タンイ</t>
    </rPh>
    <rPh sb="5" eb="7">
      <t>ヘンカン</t>
    </rPh>
    <phoneticPr fontId="1"/>
  </si>
  <si>
    <t>http://www.jcoal.or.jp/publication/s1-2.pdf</t>
  </si>
  <si>
    <t>天然ガス埋蔵量</t>
    <rPh sb="0" eb="2">
      <t>テンネン</t>
    </rPh>
    <rPh sb="4" eb="7">
      <t>マイゾウリョウ</t>
    </rPh>
    <phoneticPr fontId="1"/>
  </si>
  <si>
    <t>m^3</t>
    <phoneticPr fontId="1"/>
  </si>
  <si>
    <t>J/m^3</t>
    <phoneticPr fontId="1"/>
  </si>
  <si>
    <t>天然ガス発熱量</t>
    <rPh sb="0" eb="2">
      <t>テンネン</t>
    </rPh>
    <rPh sb="4" eb="7">
      <t>ハツネツリョウ</t>
    </rPh>
    <phoneticPr fontId="1"/>
  </si>
  <si>
    <t>http://www.enecho.meti.go.jp/statistics/total_energy/pdf/stte_016.pdf</t>
  </si>
  <si>
    <t>kW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</si>
  <si>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</si>
  <si>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http://www.meti.go.jp/committee/sougouenergy/shoene_shinene/shin_ene/pdf/009_03_00.pdf</t>
  </si>
  <si>
    <t>同，世界</t>
    <rPh sb="0" eb="1">
      <t>ドウ</t>
    </rPh>
    <rPh sb="2" eb="4">
      <t>セカイ</t>
    </rPh>
    <phoneticPr fontId="1"/>
  </si>
  <si>
    <t>日本，可能量</t>
    <rPh sb="0" eb="2">
      <t>ニホン</t>
    </rPh>
    <rPh sb="3" eb="6">
      <t>カノウリョウ</t>
    </rPh>
    <phoneticPr fontId="1"/>
  </si>
  <si>
    <t>日本，再エネ全体</t>
    <rPh sb="3" eb="4">
      <t>サイ</t>
    </rPh>
    <rPh sb="6" eb="8">
      <t>ゼンタイ</t>
    </rPh>
    <phoneticPr fontId="1"/>
  </si>
  <si>
    <t>http://www.enecho.meti.go.jp/committee/council/basic_policy_subcommittee/mitoshi/004/pdf/004_06.pdf</t>
  </si>
  <si>
    <t>バレル -&gt; litre</t>
    <phoneticPr fontId="1"/>
  </si>
  <si>
    <t>kWy -&gt;  J</t>
    <phoneticPr fontId="1"/>
  </si>
  <si>
    <t>日本，2014年導入ベース</t>
    <rPh sb="0" eb="2">
      <t>ニホン</t>
    </rPh>
    <rPh sb="7" eb="8">
      <t>ネン</t>
    </rPh>
    <rPh sb="8" eb="10">
      <t>ドウニュウ</t>
    </rPh>
    <phoneticPr fontId="1"/>
  </si>
  <si>
    <t>日本，再エネ資源量50年</t>
    <rPh sb="0" eb="2">
      <t>ニホン</t>
    </rPh>
    <rPh sb="3" eb="4">
      <t>サイ</t>
    </rPh>
    <rPh sb="6" eb="9">
      <t>シゲンリョウ</t>
    </rPh>
    <rPh sb="11" eb="12">
      <t>ネン</t>
    </rPh>
    <phoneticPr fontId="1"/>
  </si>
  <si>
    <t>http://top10.sakura.ne.jp/CIA-RANK2253R.html</t>
  </si>
  <si>
    <t>ウラン</t>
  </si>
  <si>
    <t>原油</t>
  </si>
  <si>
    <t>石炭</t>
  </si>
  <si>
    <t>天然ガス</t>
  </si>
  <si>
    <t>√</t>
    <phoneticPr fontId="1"/>
  </si>
  <si>
    <t>235U, 1g，発熱量</t>
    <rPh sb="9" eb="12">
      <t>ハツネツリョウ</t>
    </rPh>
    <phoneticPr fontId="1"/>
  </si>
  <si>
    <t>235U, 存在比</t>
    <rPh sb="6" eb="9">
      <t>ソンザイヒ</t>
    </rPh>
    <phoneticPr fontId="1"/>
  </si>
  <si>
    <t>同上，重量パーセント</t>
    <rPh sb="0" eb="2">
      <t>ドウジョウ</t>
    </rPh>
    <rPh sb="3" eb="5">
      <t>ジュウリョウ</t>
    </rPh>
    <phoneticPr fontId="1"/>
  </si>
  <si>
    <t>出典／根拠</t>
    <rPh sb="0" eb="2">
      <t>シュッテン</t>
    </rPh>
    <rPh sb="3" eb="5">
      <t>コンキョ</t>
    </rPh>
    <phoneticPr fontId="1"/>
  </si>
  <si>
    <t>石油連盟</t>
  </si>
  <si>
    <t>エネ庁</t>
    <rPh sb="2" eb="3">
      <t>チョウ</t>
    </rPh>
    <phoneticPr fontId="1"/>
  </si>
  <si>
    <t>a</t>
    <phoneticPr fontId="1"/>
  </si>
  <si>
    <t>a,b</t>
    <phoneticPr fontId="1"/>
  </si>
  <si>
    <t>b</t>
    <phoneticPr fontId="1"/>
  </si>
  <si>
    <t>a</t>
    <phoneticPr fontId="1"/>
  </si>
  <si>
    <t>http://www.ecofukuoka.jp/image/custom/data/santei/hatunetu.pdf</t>
  </si>
  <si>
    <t>c</t>
    <phoneticPr fontId="1"/>
  </si>
  <si>
    <t>c</t>
    <phoneticPr fontId="1"/>
  </si>
  <si>
    <t>ふくおかエコライフ応援サイト</t>
    <rPh sb="9" eb="11">
      <t>オウエン</t>
    </rPh>
    <phoneticPr fontId="1"/>
  </si>
  <si>
    <t>b</t>
    <phoneticPr fontId="1"/>
  </si>
  <si>
    <t>b</t>
    <phoneticPr fontId="1"/>
  </si>
  <si>
    <t>石油確認埋蔵量2013</t>
    <phoneticPr fontId="1"/>
  </si>
  <si>
    <t>2,382億トン（http://www.enecho.meti.go.jp/category/others/tyousakouhou/kyouikuhukyu/fukukyouzai/sk/4-1.html）</t>
    <phoneticPr fontId="1"/>
  </si>
  <si>
    <t>d</t>
    <phoneticPr fontId="1"/>
  </si>
  <si>
    <t>石炭の可採埋蔵量</t>
    <phoneticPr fontId="1"/>
  </si>
  <si>
    <t>2014年．http://www.gas.or.jp/user/market/deposits/index.html</t>
    <phoneticPr fontId="1"/>
  </si>
  <si>
    <t>天然ガス確認埋蔵量</t>
    <rPh sb="0" eb="2">
      <t>テンネン</t>
    </rPh>
    <rPh sb="6" eb="9">
      <t>マイゾウリョウ</t>
    </rPh>
    <phoneticPr fontId="1"/>
  </si>
  <si>
    <t>e</t>
    <phoneticPr fontId="1"/>
  </si>
  <si>
    <t>e</t>
    <phoneticPr fontId="1"/>
  </si>
  <si>
    <t>http://www.rist.or.jp/atomica/data/dat_detail.php?Title_No=03-06-03-04</t>
  </si>
  <si>
    <t>ATOMICA 原子核物理の基礎（4）核分裂反応 (03-06-03-04)</t>
    <phoneticPr fontId="1"/>
  </si>
  <si>
    <t>http://www.rist.or.jp/atomica/data/dat_detail.php?Title_No=04-02-01-06</t>
  </si>
  <si>
    <t>f</t>
    <phoneticPr fontId="1"/>
  </si>
  <si>
    <t>ATOMICA ウラン生産国と資源状況 (04-02-01-06)</t>
    <phoneticPr fontId="1"/>
  </si>
  <si>
    <t>ウラン発見資源量</t>
    <rPh sb="5" eb="8">
      <t>シゲンリョウ</t>
    </rPh>
    <phoneticPr fontId="1"/>
  </si>
  <si>
    <t>正方形の面積で表すために平方根を取る</t>
    <rPh sb="0" eb="3">
      <t>セイホウケイ</t>
    </rPh>
    <rPh sb="4" eb="6">
      <t>メンセキ</t>
    </rPh>
    <rPh sb="7" eb="8">
      <t>アラワ</t>
    </rPh>
    <rPh sb="12" eb="15">
      <t>ヘイホウコン</t>
    </rPh>
    <rPh sb="16" eb="17">
      <t>ト</t>
    </rPh>
    <phoneticPr fontId="1"/>
  </si>
  <si>
    <t>発熱量</t>
    <rPh sb="0" eb="3">
      <t>ハツネツリョウ</t>
    </rPh>
    <phoneticPr fontId="1"/>
  </si>
  <si>
    <t>非再生エネルギーの資源量比較</t>
    <rPh sb="0" eb="1">
      <t>ヒ</t>
    </rPh>
    <rPh sb="1" eb="3">
      <t>サイセイ</t>
    </rPh>
    <rPh sb="9" eb="12">
      <t>シゲンリョウ</t>
    </rPh>
    <rPh sb="12" eb="14">
      <t>ヒカク</t>
    </rPh>
    <phoneticPr fontId="1"/>
  </si>
  <si>
    <t>数字のある枠付きのセルは数値を手で入力，他は計算結果</t>
    <rPh sb="0" eb="2">
      <t>スウジ</t>
    </rPh>
    <rPh sb="5" eb="6">
      <t>ワク</t>
    </rPh>
    <rPh sb="6" eb="7">
      <t>ツ</t>
    </rPh>
    <rPh sb="12" eb="14">
      <t>スウチ</t>
    </rPh>
    <rPh sb="15" eb="16">
      <t>テ</t>
    </rPh>
    <rPh sb="17" eb="19">
      <t>ニュウリョク</t>
    </rPh>
    <rPh sb="20" eb="21">
      <t>タ</t>
    </rPh>
    <rPh sb="22" eb="26">
      <t>ケイサンケッカ</t>
    </rPh>
    <phoneticPr fontId="1"/>
  </si>
  <si>
    <t>ここに年度で変わるデータを入れて，</t>
    <rPh sb="3" eb="5">
      <t>ネンド</t>
    </rPh>
    <rPh sb="6" eb="7">
      <t>カ</t>
    </rPh>
    <rPh sb="13" eb="14">
      <t>イ</t>
    </rPh>
    <phoneticPr fontId="1"/>
  </si>
  <si>
    <t>計算結果を更新できます．</t>
    <rPh sb="0" eb="4">
      <t>ケイサンケッカ</t>
    </rPh>
    <phoneticPr fontId="1"/>
  </si>
  <si>
    <t>ただし太枠は普遍的な定数なので，</t>
    <rPh sb="3" eb="4">
      <t>フト</t>
    </rPh>
    <rPh sb="4" eb="5">
      <t>ワク</t>
    </rPh>
    <rPh sb="6" eb="9">
      <t>フヘンテキ</t>
    </rPh>
    <rPh sb="10" eb="12">
      <t>テイスウ</t>
    </rPh>
    <phoneticPr fontId="1"/>
  </si>
  <si>
    <t>不必要にいじらない．</t>
  </si>
  <si>
    <t>作成者：</t>
    <rPh sb="0" eb="3">
      <t>サクセイシャ</t>
    </rPh>
    <phoneticPr fontId="1"/>
  </si>
  <si>
    <t>豊島耕一</t>
  </si>
  <si>
    <t>ブログ：</t>
    <phoneticPr fontId="1"/>
  </si>
  <si>
    <t>http://pegasus1.blog.so-net.ne.jp/2016-05-23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</si>
</sst>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_ "/>
    <numFmt numFmtId="177" formatCode="0.0000E+00"/>
  </numFmts>
  <fonts count="10" x14ac:knownFonts="1">
    <font>
      <sz val="14"/>
      <color theme="1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u/>
      <sz val="14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charset val="128"/>
      <scheme val="minor"/>
    </font>
    <font>
      <sz val="10"/>
      <color theme="1"/>
      <name val="MS"/>
    </font>
    <font>
      <sz val="10"/>
      <color theme="1"/>
      <name val="ＭＳ Ｐゴシック"/>
      <charset val="128"/>
      <scheme val="minor"/>
    </font>
    <font>
      <sz val="6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176" fontId="4" fillId="0" borderId="0" xfId="0" applyNumberFormat="1" applyFont="1"/>
    <xf numFmtId="0" fontId="5" fillId="0" borderId="0" xfId="0" applyFont="1"/>
    <xf numFmtId="0" fontId="7" fillId="0" borderId="0" xfId="0" applyFont="1"/>
    <xf numFmtId="177" fontId="7" fillId="0" borderId="0" xfId="0" applyNumberFormat="1" applyFont="1"/>
    <xf numFmtId="177" fontId="4" fillId="0" borderId="0" xfId="0" applyNumberFormat="1" applyFont="1"/>
    <xf numFmtId="0" fontId="4" fillId="2" borderId="0" xfId="0" applyFont="1" applyFill="1"/>
    <xf numFmtId="11" fontId="4" fillId="2" borderId="0" xfId="0" applyNumberFormat="1" applyFont="1" applyFill="1"/>
    <xf numFmtId="0" fontId="5" fillId="2" borderId="0" xfId="0" applyFont="1" applyFill="1"/>
    <xf numFmtId="3" fontId="8" fillId="0" borderId="0" xfId="0" applyNumberFormat="1" applyFont="1"/>
    <xf numFmtId="11" fontId="0" fillId="0" borderId="0" xfId="0" applyNumberFormat="1"/>
    <xf numFmtId="11" fontId="4" fillId="0" borderId="1" xfId="0" applyNumberFormat="1" applyFont="1" applyBorder="1"/>
    <xf numFmtId="11" fontId="6" fillId="0" borderId="1" xfId="0" applyNumberFormat="1" applyFont="1" applyBorder="1"/>
    <xf numFmtId="0" fontId="4" fillId="0" borderId="0" xfId="0" applyFont="1" applyAlignment="1">
      <alignment horizontal="center"/>
    </xf>
    <xf numFmtId="11" fontId="9" fillId="0" borderId="1" xfId="0" applyNumberFormat="1" applyFont="1" applyBorder="1"/>
    <xf numFmtId="0" fontId="5" fillId="0" borderId="0" xfId="0" applyFont="1" applyFill="1"/>
    <xf numFmtId="11" fontId="4" fillId="0" borderId="0" xfId="0" applyNumberFormat="1" applyFont="1" applyFill="1"/>
    <xf numFmtId="0" fontId="4" fillId="0" borderId="2" xfId="0" applyFont="1" applyBorder="1"/>
    <xf numFmtId="11" fontId="4" fillId="0" borderId="3" xfId="0" applyNumberFormat="1" applyFont="1" applyBorder="1"/>
    <xf numFmtId="0" fontId="4" fillId="0" borderId="4" xfId="0" applyFont="1" applyBorder="1"/>
    <xf numFmtId="11" fontId="4" fillId="0" borderId="2" xfId="0" applyNumberFormat="1" applyFont="1" applyBorder="1"/>
  </cellXfs>
  <cellStyles count="15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6" zoomScale="125" zoomScaleNormal="125" zoomScalePageLayoutView="125" workbookViewId="0">
      <selection activeCell="B12" sqref="B12"/>
    </sheetView>
    <sheetView tabSelected="1" topLeftCell="A8" zoomScale="125" zoomScaleNormal="125" zoomScalePageLayoutView="125" workbookViewId="1">
      <selection activeCell="E28" sqref="E28"/>
    </sheetView>
  </sheetViews>
  <sheetFormatPr baseColWidth="12" defaultRowHeight="18" x14ac:dyDescent="0"/>
  <cols>
    <col min="1" max="1" width="16.85546875" style="1" customWidth="1"/>
    <col min="2" max="2" width="10.5703125" style="1" customWidth="1"/>
    <col min="3" max="3" width="6" style="1" customWidth="1"/>
    <col min="4" max="4" width="4.140625" style="1" customWidth="1"/>
    <col min="5" max="5" width="15.7109375" style="1" customWidth="1"/>
    <col min="6" max="6" width="8.5703125" style="1" customWidth="1"/>
    <col min="7" max="7" width="6.28515625" style="1" customWidth="1"/>
    <col min="8" max="8" width="5.28515625" style="1" customWidth="1"/>
    <col min="9" max="9" width="5.42578125" style="1" customWidth="1"/>
    <col min="10" max="10" width="17.5703125" style="1" customWidth="1"/>
    <col min="11" max="11" width="9.7109375" style="6" customWidth="1"/>
    <col min="12" max="12" width="4.42578125" style="1" customWidth="1"/>
    <col min="13" max="13" width="4.140625" style="1" customWidth="1"/>
    <col min="14" max="16384" width="12.7109375" style="1"/>
  </cols>
  <sheetData>
    <row r="1" spans="1:14" s="4" customFormat="1" ht="17" customHeight="1">
      <c r="A1" s="4" t="s">
        <v>76</v>
      </c>
      <c r="C1" s="4" t="s">
        <v>47</v>
      </c>
      <c r="D1" s="14" t="s">
        <v>52</v>
      </c>
      <c r="E1" s="4" t="s">
        <v>48</v>
      </c>
      <c r="F1" s="4" t="s">
        <v>10</v>
      </c>
      <c r="K1" s="5"/>
    </row>
    <row r="2" spans="1:14" s="4" customFormat="1" ht="17" customHeight="1">
      <c r="D2" s="14"/>
      <c r="F2" s="4" t="s">
        <v>16</v>
      </c>
      <c r="K2" s="5"/>
    </row>
    <row r="3" spans="1:14" s="4" customFormat="1" ht="17" customHeight="1">
      <c r="A3" s="4" t="s">
        <v>77</v>
      </c>
      <c r="D3" s="14"/>
      <c r="F3" s="4" t="s">
        <v>21</v>
      </c>
      <c r="K3" s="5"/>
    </row>
    <row r="4" spans="1:14" s="4" customFormat="1" ht="17" customHeight="1">
      <c r="A4" s="4" t="s">
        <v>78</v>
      </c>
      <c r="D4" s="14" t="s">
        <v>50</v>
      </c>
      <c r="E4" s="4" t="s">
        <v>49</v>
      </c>
      <c r="F4" s="4" t="s">
        <v>26</v>
      </c>
      <c r="K4" s="5"/>
    </row>
    <row r="5" spans="1:14" s="4" customFormat="1" ht="17" customHeight="1">
      <c r="A5" s="4" t="s">
        <v>79</v>
      </c>
      <c r="D5" s="14" t="s">
        <v>55</v>
      </c>
      <c r="E5" s="4" t="s">
        <v>57</v>
      </c>
      <c r="F5" s="4" t="s">
        <v>54</v>
      </c>
      <c r="K5" s="5"/>
    </row>
    <row r="6" spans="1:14" s="4" customFormat="1" ht="17" customHeight="1">
      <c r="A6" s="4" t="s">
        <v>80</v>
      </c>
      <c r="D6" s="14" t="s">
        <v>62</v>
      </c>
      <c r="E6" s="4" t="s">
        <v>49</v>
      </c>
      <c r="F6" s="4" t="s">
        <v>16</v>
      </c>
      <c r="K6" s="5"/>
    </row>
    <row r="7" spans="1:14" s="4" customFormat="1" ht="17" customHeight="1">
      <c r="A7" s="4" t="s">
        <v>81</v>
      </c>
      <c r="D7" s="14" t="s">
        <v>67</v>
      </c>
      <c r="E7" s="4" t="s">
        <v>69</v>
      </c>
      <c r="F7" s="4" t="s">
        <v>68</v>
      </c>
      <c r="K7" s="5"/>
    </row>
    <row r="8" spans="1:14" s="4" customFormat="1" ht="17" customHeight="1">
      <c r="D8" s="14" t="s">
        <v>71</v>
      </c>
      <c r="E8" s="4" t="s">
        <v>72</v>
      </c>
      <c r="F8" s="4" t="s">
        <v>70</v>
      </c>
      <c r="K8" s="5"/>
    </row>
    <row r="9" spans="1:14" s="4" customFormat="1" ht="20" customHeight="1" thickBot="1">
      <c r="D9" s="4" t="s">
        <v>47</v>
      </c>
      <c r="H9" s="4" t="s">
        <v>47</v>
      </c>
      <c r="K9" s="5"/>
    </row>
    <row r="10" spans="1:14" ht="19" thickBot="1">
      <c r="A10" s="1" t="s">
        <v>9</v>
      </c>
      <c r="B10" s="18">
        <v>4.1860499999999998</v>
      </c>
      <c r="C10" s="1" t="s">
        <v>0</v>
      </c>
      <c r="E10" s="1" t="s">
        <v>34</v>
      </c>
      <c r="F10" s="18">
        <v>158.98699999999999</v>
      </c>
      <c r="G10" s="1" t="s">
        <v>8</v>
      </c>
      <c r="H10" s="14" t="s">
        <v>58</v>
      </c>
      <c r="J10" s="1" t="s">
        <v>35</v>
      </c>
      <c r="K10" s="6">
        <f>1000*3600*24*365</f>
        <v>31536000000</v>
      </c>
    </row>
    <row r="11" spans="1:14" ht="19" thickBot="1">
      <c r="E11" s="1" t="s">
        <v>11</v>
      </c>
      <c r="F11" s="20">
        <v>0.13500000000000001</v>
      </c>
      <c r="G11" s="1" t="s">
        <v>12</v>
      </c>
      <c r="H11" s="14" t="s">
        <v>59</v>
      </c>
    </row>
    <row r="12" spans="1:14" ht="19" thickBot="1">
      <c r="A12" s="1" t="s">
        <v>44</v>
      </c>
      <c r="B12" s="21">
        <v>82100000000</v>
      </c>
      <c r="C12" s="1" t="s">
        <v>2</v>
      </c>
      <c r="D12" s="1" t="s">
        <v>66</v>
      </c>
      <c r="E12" s="1" t="s">
        <v>13</v>
      </c>
      <c r="F12" s="19">
        <v>38280000</v>
      </c>
      <c r="G12" s="1" t="s">
        <v>14</v>
      </c>
      <c r="H12" s="14" t="s">
        <v>51</v>
      </c>
    </row>
    <row r="13" spans="1:14" ht="19" thickBot="1">
      <c r="A13" s="1" t="s">
        <v>45</v>
      </c>
      <c r="B13" s="18">
        <v>7.1999999999999998E-3</v>
      </c>
      <c r="E13" s="1" t="s">
        <v>18</v>
      </c>
      <c r="F13" s="12">
        <v>29000000</v>
      </c>
      <c r="G13" s="1" t="s">
        <v>19</v>
      </c>
      <c r="H13" s="14" t="s">
        <v>53</v>
      </c>
    </row>
    <row r="14" spans="1:14">
      <c r="A14" s="1" t="s">
        <v>46</v>
      </c>
      <c r="B14" s="2">
        <f>235*B13/(235*B13+238*(1-B13))</f>
        <v>7.1098889647127628E-3</v>
      </c>
      <c r="E14" s="1" t="s">
        <v>25</v>
      </c>
      <c r="F14" s="13">
        <v>40900000</v>
      </c>
      <c r="G14" s="1" t="s">
        <v>24</v>
      </c>
      <c r="H14" s="14" t="s">
        <v>56</v>
      </c>
    </row>
    <row r="15" spans="1:14">
      <c r="H15" s="14"/>
    </row>
    <row r="16" spans="1:14">
      <c r="A16" s="1" t="s">
        <v>73</v>
      </c>
      <c r="B16" s="12">
        <v>5327000</v>
      </c>
      <c r="C16" s="1" t="s">
        <v>3</v>
      </c>
      <c r="D16" s="1" t="s">
        <v>71</v>
      </c>
      <c r="E16" s="1" t="s">
        <v>60</v>
      </c>
      <c r="F16" s="12">
        <v>1687900000000</v>
      </c>
      <c r="G16" s="1" t="s">
        <v>7</v>
      </c>
      <c r="H16" s="14" t="s">
        <v>62</v>
      </c>
      <c r="I16" s="1" t="s">
        <v>61</v>
      </c>
      <c r="J16" s="1" t="s">
        <v>28</v>
      </c>
      <c r="K16" s="6">
        <v>18000000</v>
      </c>
      <c r="L16" s="1" t="s">
        <v>27</v>
      </c>
      <c r="N16" s="1" t="s">
        <v>29</v>
      </c>
    </row>
    <row r="17" spans="1:14">
      <c r="A17" s="9" t="s">
        <v>4</v>
      </c>
      <c r="B17" s="8">
        <f>B16*1000000*B14*B12</f>
        <v>3.1094864760835434E+21</v>
      </c>
      <c r="C17" s="1" t="s">
        <v>2</v>
      </c>
      <c r="E17" s="7" t="s">
        <v>15</v>
      </c>
      <c r="F17" s="8">
        <f>F16*F10*F12</f>
        <v>1.0272597141443999E+22</v>
      </c>
      <c r="G17" s="1" t="s">
        <v>2</v>
      </c>
    </row>
    <row r="18" spans="1:14">
      <c r="A18" s="3" t="s">
        <v>5</v>
      </c>
      <c r="B18" s="12">
        <v>2E+17</v>
      </c>
      <c r="C18" s="1" t="s">
        <v>6</v>
      </c>
      <c r="J18" s="1" t="s">
        <v>30</v>
      </c>
      <c r="K18" s="6">
        <v>177000000</v>
      </c>
      <c r="L18" s="1" t="s">
        <v>27</v>
      </c>
    </row>
    <row r="19" spans="1:14">
      <c r="A19" s="16" t="s">
        <v>20</v>
      </c>
      <c r="B19" s="17">
        <f>B18*1000*B10</f>
        <v>8.3720999999999993E+20</v>
      </c>
      <c r="C19" s="1" t="s">
        <v>2</v>
      </c>
      <c r="J19" s="1" t="s">
        <v>31</v>
      </c>
      <c r="K19" s="6">
        <v>102000000</v>
      </c>
      <c r="L19" s="1" t="s">
        <v>27</v>
      </c>
    </row>
    <row r="20" spans="1:14">
      <c r="E20" s="1" t="s">
        <v>63</v>
      </c>
      <c r="F20" s="12">
        <v>891500000000</v>
      </c>
      <c r="G20" s="1" t="s">
        <v>17</v>
      </c>
      <c r="H20" s="14" t="s">
        <v>62</v>
      </c>
      <c r="J20" s="1" t="s">
        <v>32</v>
      </c>
      <c r="K20" s="6">
        <v>35530000</v>
      </c>
      <c r="L20" s="1" t="s">
        <v>27</v>
      </c>
      <c r="M20" s="1">
        <v>2014</v>
      </c>
      <c r="N20" s="1" t="s">
        <v>33</v>
      </c>
    </row>
    <row r="21" spans="1:14">
      <c r="E21" s="7" t="s">
        <v>15</v>
      </c>
      <c r="F21" s="8">
        <f>F20*1000*F13</f>
        <v>2.58535E+22</v>
      </c>
    </row>
    <row r="23" spans="1:14">
      <c r="E23" s="1" t="s">
        <v>65</v>
      </c>
      <c r="F23" s="1">
        <v>186000000000000</v>
      </c>
      <c r="G23" s="1" t="s">
        <v>23</v>
      </c>
      <c r="H23" s="14" t="s">
        <v>62</v>
      </c>
      <c r="I23" s="15">
        <v>187100000000000</v>
      </c>
      <c r="J23" s="1" t="s">
        <v>64</v>
      </c>
    </row>
    <row r="24" spans="1:14">
      <c r="E24" s="7" t="s">
        <v>15</v>
      </c>
      <c r="F24" s="8">
        <f>F23*F14</f>
        <v>7.6073999999999997E+21</v>
      </c>
      <c r="G24" s="1" t="s">
        <v>2</v>
      </c>
    </row>
    <row r="25" spans="1:14">
      <c r="J25" s="1" t="s">
        <v>37</v>
      </c>
      <c r="K25" s="6">
        <f>K20*K10</f>
        <v>1.12047408E+18</v>
      </c>
      <c r="L25" s="1" t="s">
        <v>2</v>
      </c>
      <c r="M25" s="1" t="s">
        <v>36</v>
      </c>
    </row>
    <row r="26" spans="1:14">
      <c r="A26" s="1" t="s">
        <v>82</v>
      </c>
      <c r="B26" s="1" t="s">
        <v>83</v>
      </c>
    </row>
    <row r="27" spans="1:14">
      <c r="A27" s="1" t="s">
        <v>84</v>
      </c>
      <c r="B27" s="1" t="s">
        <v>85</v>
      </c>
    </row>
    <row r="30" spans="1:14">
      <c r="F30" s="10">
        <v>978902080569</v>
      </c>
    </row>
    <row r="31" spans="1:14">
      <c r="F31" s="1">
        <v>211</v>
      </c>
    </row>
    <row r="32" spans="1:14">
      <c r="E32" s="1" t="s">
        <v>22</v>
      </c>
      <c r="F32" s="1">
        <f>F30*F31</f>
        <v>206548339000059</v>
      </c>
      <c r="G32" s="1" t="s">
        <v>23</v>
      </c>
      <c r="J32" s="1" t="s">
        <v>38</v>
      </c>
    </row>
  </sheetData>
  <phoneticPr fontId="1"/>
  <printOptions gridLines="1"/>
  <pageMargins left="0.89685039370078745" right="0.50314960629921268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50" zoomScaleNormal="150" zoomScalePageLayoutView="150" workbookViewId="0">
      <selection activeCell="I3" sqref="I3"/>
    </sheetView>
    <sheetView zoomScale="150" zoomScaleNormal="150" zoomScalePageLayoutView="150" workbookViewId="1">
      <selection activeCell="C2" sqref="C2"/>
    </sheetView>
  </sheetViews>
  <sheetFormatPr baseColWidth="12" defaultRowHeight="20" x14ac:dyDescent="0"/>
  <cols>
    <col min="1" max="1" width="10.28515625" customWidth="1"/>
    <col min="2" max="2" width="11.140625" customWidth="1"/>
    <col min="3" max="3" width="4.28515625" customWidth="1"/>
    <col min="4" max="4" width="10.140625" style="11" customWidth="1"/>
  </cols>
  <sheetData>
    <row r="1" spans="1:5">
      <c r="A1" t="s">
        <v>74</v>
      </c>
    </row>
    <row r="2" spans="1:5">
      <c r="B2" t="s">
        <v>75</v>
      </c>
      <c r="D2" s="11" t="s">
        <v>43</v>
      </c>
    </row>
    <row r="3" spans="1:5">
      <c r="A3" t="s">
        <v>39</v>
      </c>
      <c r="B3" s="11">
        <v>3.1094864760835434E+21</v>
      </c>
      <c r="C3" t="s">
        <v>1</v>
      </c>
      <c r="D3" s="11">
        <f>SQRT(B3)</f>
        <v>55762769623.500084</v>
      </c>
      <c r="E3" s="11"/>
    </row>
    <row r="4" spans="1:5">
      <c r="A4" t="s">
        <v>40</v>
      </c>
      <c r="B4" s="11">
        <v>1.0300000000000001E+22</v>
      </c>
      <c r="D4" s="11">
        <f t="shared" ref="D4:D6" si="0">SQRT(B4)</f>
        <v>101488915650.9222</v>
      </c>
    </row>
    <row r="5" spans="1:5">
      <c r="A5" t="s">
        <v>41</v>
      </c>
      <c r="B5" s="11">
        <v>2.5900000000000001E+22</v>
      </c>
      <c r="D5" s="11">
        <f t="shared" si="0"/>
        <v>160934769394.31082</v>
      </c>
    </row>
    <row r="6" spans="1:5">
      <c r="A6" t="s">
        <v>42</v>
      </c>
      <c r="B6" s="11">
        <v>7.6099999999999995E+21</v>
      </c>
      <c r="D6" s="11">
        <f t="shared" si="0"/>
        <v>87235313950.257553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資源量比較</vt:lpstr>
      <vt:lpstr>グラフ化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toyoshima</dc:creator>
  <cp:lastModifiedBy>toyoshima</cp:lastModifiedBy>
  <cp:lastPrinted>2016-06-08T02:48:44Z</cp:lastPrinted>
  <dcterms:created xsi:type="dcterms:W3CDTF">2016-05-14T22:34:53Z</dcterms:created>
  <dcterms:modified xsi:type="dcterms:W3CDTF">2016-06-08T12:41:04Z</dcterms:modified>
</cp:coreProperties>
</file>